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'Sheet1'!$A$1:$H$104</definedName>
  </definedNames>
  <calcPr fullCalcOnLoad="1"/>
</workbook>
</file>

<file path=xl/sharedStrings.xml><?xml version="1.0" encoding="utf-8"?>
<sst xmlns="http://schemas.openxmlformats.org/spreadsheetml/2006/main" count="114" uniqueCount="90">
  <si>
    <t>Title P&amp;L Modified for a Kickstarter Book Publishing Project, With Distribution to Bookstores</t>
  </si>
  <si>
    <t>Created by Don Leeper, Bookmobile, dleeper@bookmobile.com</t>
  </si>
  <si>
    <t>Enter Data In Yellow Cells</t>
  </si>
  <si>
    <t>Green Cells Are Automatically Calculated</t>
  </si>
  <si>
    <t>BOOK INFORMATION</t>
  </si>
  <si>
    <t>Title:</t>
  </si>
  <si>
    <t>Palfrey's Glen – Sample P&amp;L</t>
  </si>
  <si>
    <t>List price:</t>
  </si>
  <si>
    <t>Copies printed</t>
  </si>
  <si>
    <t>Printing, per book:</t>
  </si>
  <si>
    <t>Postage, per book:</t>
  </si>
  <si>
    <t>Fulfillment, per book:</t>
  </si>
  <si>
    <t>BOOK SALES MODEL</t>
  </si>
  <si>
    <t xml:space="preserve"> </t>
  </si>
  <si>
    <t>BOOK SALES—DIRECT AND BACKERS</t>
  </si>
  <si>
    <t>Copies</t>
  </si>
  <si>
    <t>Shipments</t>
  </si>
  <si>
    <t>Price</t>
  </si>
  <si>
    <t>Discount</t>
  </si>
  <si>
    <t>Selling price</t>
  </si>
  <si>
    <t>Extension</t>
  </si>
  <si>
    <t xml:space="preserve">Copies sold to individuals </t>
  </si>
  <si>
    <t>Shipping and handling charged to individuals</t>
  </si>
  <si>
    <t>Copies for backers</t>
  </si>
  <si>
    <t>Shipping and handling charged for backers</t>
  </si>
  <si>
    <t>Copies for project team members</t>
  </si>
  <si>
    <t>Total direct sales</t>
  </si>
  <si>
    <t>Total copies</t>
  </si>
  <si>
    <t>Total ships</t>
  </si>
  <si>
    <t>BOOK SALES—TO BOOK TRADE</t>
  </si>
  <si>
    <t>Copies sold to wholesalers and Amazon</t>
  </si>
  <si>
    <t>Shipping charged to wholesalers</t>
  </si>
  <si>
    <t>Copies sold to retailers</t>
  </si>
  <si>
    <t>Shipping charged to retailers</t>
  </si>
  <si>
    <t>Less allowance for returns (35%)</t>
  </si>
  <si>
    <t>Trade sales net of returns</t>
  </si>
  <si>
    <t>Less distributor fee (20%)</t>
  </si>
  <si>
    <t>Net trade revenue to publisher (you)</t>
  </si>
  <si>
    <t>Grand Totals</t>
  </si>
  <si>
    <t>TOTAL BOOK SALES</t>
  </si>
  <si>
    <t>Books</t>
  </si>
  <si>
    <t>BOOK PROFIT &amp; LOSS PROJECTION</t>
  </si>
  <si>
    <t>INCOME</t>
  </si>
  <si>
    <t>Book sales income (from Book Sales, above)</t>
  </si>
  <si>
    <t>Kickstarter funding</t>
  </si>
  <si>
    <t>Less Kickstarter fee (5%)</t>
  </si>
  <si>
    <t>Less card processing fee (4%)</t>
  </si>
  <si>
    <t>TOTAL INCOME</t>
  </si>
  <si>
    <t>VARIABLE COSTS</t>
  </si>
  <si>
    <t>Units</t>
  </si>
  <si>
    <t>Cost/unit</t>
  </si>
  <si>
    <t>Totals</t>
  </si>
  <si>
    <t>Shipping, direct sales and backer copies</t>
  </si>
  <si>
    <t>Fulfillment services, direct sales and backer copies</t>
  </si>
  <si>
    <t>Credit card fees on direct sales at 4%</t>
  </si>
  <si>
    <t>TOTAL VARIABLE COSTS</t>
  </si>
  <si>
    <t>GROSS MARGIN</t>
  </si>
  <si>
    <t>PROJECT EXPENSES</t>
  </si>
  <si>
    <t>Development</t>
  </si>
  <si>
    <t xml:space="preserve">    Editorial  </t>
  </si>
  <si>
    <t xml:space="preserve">    Artwork  </t>
  </si>
  <si>
    <t xml:space="preserve">    Cover design  </t>
  </si>
  <si>
    <t xml:space="preserve">    Text design and layout  </t>
  </si>
  <si>
    <t xml:space="preserve">    Printing setup charges</t>
  </si>
  <si>
    <t xml:space="preserve">    Travel  </t>
  </si>
  <si>
    <t xml:space="preserve">    Equipment rental</t>
  </si>
  <si>
    <t>Total Development</t>
  </si>
  <si>
    <t>Printing</t>
  </si>
  <si>
    <t>Printing, all books</t>
  </si>
  <si>
    <t>Freight to warehouse</t>
  </si>
  <si>
    <t>Trade distribution setup and expenses</t>
  </si>
  <si>
    <t>Warehouse fees for 12 monthes</t>
  </si>
  <si>
    <t>Marketing and Promotion</t>
  </si>
  <si>
    <t xml:space="preserve">    Project website</t>
  </si>
  <si>
    <t xml:space="preserve">    Copy writing</t>
  </si>
  <si>
    <t xml:space="preserve">    Launch party</t>
  </si>
  <si>
    <t xml:space="preserve">    Miscellaneous</t>
  </si>
  <si>
    <t>Total Marketing and Promotion</t>
  </si>
  <si>
    <t>Fundraising</t>
  </si>
  <si>
    <t xml:space="preserve">    Video – script</t>
  </si>
  <si>
    <t xml:space="preserve">    Video – production</t>
  </si>
  <si>
    <t xml:space="preserve">    Still photography</t>
  </si>
  <si>
    <t>Total Fundraising</t>
  </si>
  <si>
    <t>Professional Services</t>
  </si>
  <si>
    <t xml:space="preserve">    Legal</t>
  </si>
  <si>
    <t xml:space="preserve">    Bookkeeping &amp; Accounting</t>
  </si>
  <si>
    <t xml:space="preserve">    Tax preparation</t>
  </si>
  <si>
    <t>Total Professional Services</t>
  </si>
  <si>
    <t>TOTAL PROJECT EXPENSES</t>
  </si>
  <si>
    <t>PROJECT SURPLUS (SHORTFALL)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</si>
</sst>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[RED]\-[$$-409]#,##0.00"/>
    <numFmt numFmtId="166" formatCode="#,##0"/>
    <numFmt numFmtId="167" formatCode="0.00%"/>
    <numFmt numFmtId="168" formatCode="0.00"/>
    <numFmt numFmtId="169" formatCode="#,##0.00"/>
  </numFmts>
  <fonts count="5">
    <font>
      <sz val="10"/>
      <name val="Arial"/>
      <family val="2"/>
    </font>
    <font>
      <b/>
      <sz val="13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64" fontId="3" fillId="4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0" fillId="0" borderId="0" xfId="0" applyFont="1" applyAlignment="1">
      <alignment/>
    </xf>
    <xf numFmtId="165" fontId="0" fillId="2" borderId="0" xfId="0" applyNumberFormat="1" applyFill="1" applyBorder="1" applyAlignment="1">
      <alignment horizontal="left"/>
    </xf>
    <xf numFmtId="165" fontId="0" fillId="0" borderId="0" xfId="0" applyNumberFormat="1" applyAlignment="1">
      <alignment horizontal="left"/>
    </xf>
    <xf numFmtId="166" fontId="0" fillId="2" borderId="0" xfId="0" applyNumberFormat="1" applyFill="1" applyBorder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0" borderId="0" xfId="0" applyNumberFormat="1" applyFill="1" applyAlignment="1">
      <alignment/>
    </xf>
    <xf numFmtId="164" fontId="3" fillId="0" borderId="0" xfId="0" applyFont="1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4" fontId="0" fillId="3" borderId="0" xfId="0" applyFill="1" applyAlignment="1">
      <alignment/>
    </xf>
    <xf numFmtId="168" fontId="0" fillId="2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9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Font="1" applyBorder="1" applyAlignment="1">
      <alignment/>
    </xf>
    <xf numFmtId="169" fontId="0" fillId="2" borderId="0" xfId="0" applyNumberFormat="1" applyFill="1" applyAlignment="1">
      <alignment/>
    </xf>
    <xf numFmtId="169" fontId="0" fillId="3" borderId="1" xfId="0" applyNumberFormat="1" applyFill="1" applyBorder="1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ill="1" applyAlignment="1">
      <alignment/>
    </xf>
    <xf numFmtId="164" fontId="4" fillId="0" borderId="0" xfId="0" applyFont="1" applyBorder="1" applyAlignment="1">
      <alignment horizontal="left"/>
    </xf>
    <xf numFmtId="164" fontId="0" fillId="3" borderId="0" xfId="0" applyFont="1" applyFill="1" applyBorder="1" applyAlignment="1">
      <alignment horizontal="left"/>
    </xf>
    <xf numFmtId="164" fontId="0" fillId="3" borderId="0" xfId="0" applyFont="1" applyFill="1" applyBorder="1" applyAlignment="1">
      <alignment horizontal="right"/>
    </xf>
    <xf numFmtId="169" fontId="0" fillId="3" borderId="0" xfId="0" applyNumberFormat="1" applyFont="1" applyFill="1" applyAlignment="1">
      <alignment/>
    </xf>
    <xf numFmtId="164" fontId="0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horizontal="right"/>
    </xf>
    <xf numFmtId="169" fontId="0" fillId="2" borderId="0" xfId="0" applyNumberFormat="1" applyFont="1" applyFill="1" applyAlignment="1">
      <alignment/>
    </xf>
    <xf numFmtId="164" fontId="0" fillId="0" borderId="1" xfId="0" applyBorder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leeper@bookmobil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="76" zoomScaleNormal="76" workbookViewId="0" topLeftCell="C75">
      <selection activeCell="B72" sqref="B72"/>
    </sheetView>
  </sheetViews>
  <sheetFormatPr defaultColWidth="12.57421875" defaultRowHeight="12.75"/>
  <cols>
    <col min="1" max="1" width="19.140625" style="0" customWidth="1"/>
    <col min="2" max="2" width="43.421875" style="0" customWidth="1"/>
    <col min="3" max="16384" width="11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7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3:6" ht="12.75">
      <c r="C3" s="3" t="s">
        <v>2</v>
      </c>
      <c r="D3" s="3"/>
      <c r="E3" s="3"/>
      <c r="F3" s="3"/>
    </row>
    <row r="4" spans="3:6" ht="12.75">
      <c r="C4" s="4" t="s">
        <v>3</v>
      </c>
      <c r="D4" s="4"/>
      <c r="E4" s="4"/>
      <c r="F4" s="4"/>
    </row>
    <row r="5" spans="3:6" ht="12.75">
      <c r="C5" s="5"/>
      <c r="D5" s="6"/>
      <c r="E5" s="6"/>
      <c r="F5" s="6"/>
    </row>
    <row r="6" spans="1:8" ht="12.75">
      <c r="A6" s="7" t="s">
        <v>4</v>
      </c>
      <c r="B6" s="7"/>
      <c r="C6" s="7"/>
      <c r="D6" s="7"/>
      <c r="E6" s="7"/>
      <c r="F6" s="7"/>
      <c r="G6" s="7"/>
      <c r="H6" s="7"/>
    </row>
    <row r="7" spans="3:6" ht="12.75">
      <c r="C7" s="5"/>
      <c r="D7" s="6"/>
      <c r="E7" s="6"/>
      <c r="F7" s="6"/>
    </row>
    <row r="8" spans="1:8" ht="12.75">
      <c r="A8" t="s">
        <v>5</v>
      </c>
      <c r="B8" s="8" t="s">
        <v>6</v>
      </c>
      <c r="C8" s="9"/>
      <c r="D8" s="9"/>
      <c r="E8" s="9"/>
      <c r="F8" s="9"/>
      <c r="G8" s="9"/>
      <c r="H8" s="9"/>
    </row>
    <row r="9" spans="1:8" ht="12.75">
      <c r="A9" t="s">
        <v>7</v>
      </c>
      <c r="B9" s="10">
        <v>45</v>
      </c>
      <c r="C9" s="11"/>
      <c r="D9" s="11"/>
      <c r="E9" s="11"/>
      <c r="F9" s="11"/>
      <c r="G9" s="11"/>
      <c r="H9" s="11"/>
    </row>
    <row r="10" spans="1:8" ht="12.75">
      <c r="A10" t="s">
        <v>8</v>
      </c>
      <c r="B10" s="12">
        <v>2500</v>
      </c>
      <c r="C10" s="11"/>
      <c r="D10" s="11"/>
      <c r="E10" s="11"/>
      <c r="F10" s="11"/>
      <c r="G10" s="11"/>
      <c r="H10" s="11"/>
    </row>
    <row r="11" spans="1:7" ht="12.75">
      <c r="A11" t="s">
        <v>9</v>
      </c>
      <c r="B11" s="13">
        <v>12</v>
      </c>
      <c r="C11" s="5"/>
      <c r="D11" s="14"/>
      <c r="E11" s="14"/>
      <c r="F11" s="14"/>
      <c r="G11" s="6"/>
    </row>
    <row r="12" spans="1:7" ht="12.75">
      <c r="A12" t="s">
        <v>10</v>
      </c>
      <c r="B12" s="13">
        <v>2.65</v>
      </c>
      <c r="C12" s="5"/>
      <c r="D12" s="14"/>
      <c r="E12" s="14"/>
      <c r="F12" s="14"/>
      <c r="G12" s="6"/>
    </row>
    <row r="13" spans="1:7" ht="12.75">
      <c r="A13" t="s">
        <v>11</v>
      </c>
      <c r="B13" s="13">
        <v>2</v>
      </c>
      <c r="C13" s="6"/>
      <c r="D13" s="6"/>
      <c r="E13" s="6"/>
      <c r="F13" s="6"/>
      <c r="G13" s="6"/>
    </row>
    <row r="15" spans="1:8" ht="12.75">
      <c r="A15" s="7" t="s">
        <v>12</v>
      </c>
      <c r="B15" s="7"/>
      <c r="C15" s="7"/>
      <c r="D15" s="7"/>
      <c r="E15" s="7"/>
      <c r="F15" s="7"/>
      <c r="G15" s="7"/>
      <c r="H15" s="7"/>
    </row>
    <row r="17" spans="1:2" ht="12.75">
      <c r="A17" s="15" t="s">
        <v>13</v>
      </c>
      <c r="B17" s="15" t="s">
        <v>14</v>
      </c>
    </row>
    <row r="18" spans="1:8" ht="12.75">
      <c r="A18" s="15"/>
      <c r="C18" t="s">
        <v>15</v>
      </c>
      <c r="D18" t="s">
        <v>16</v>
      </c>
      <c r="E18" t="s">
        <v>17</v>
      </c>
      <c r="F18" t="s">
        <v>18</v>
      </c>
      <c r="G18" t="s">
        <v>19</v>
      </c>
      <c r="H18" t="s">
        <v>20</v>
      </c>
    </row>
    <row r="19" spans="2:8" ht="12.75">
      <c r="B19" t="s">
        <v>21</v>
      </c>
      <c r="C19" s="16">
        <v>200</v>
      </c>
      <c r="D19" s="16">
        <v>0</v>
      </c>
      <c r="E19" s="17">
        <f>B9</f>
        <v>45</v>
      </c>
      <c r="F19" s="18">
        <v>0</v>
      </c>
      <c r="G19" s="19">
        <f>E19*(1-(F19*100))</f>
        <v>45</v>
      </c>
      <c r="H19" s="19">
        <f>C19*G19</f>
        <v>9000</v>
      </c>
    </row>
    <row r="20" spans="2:8" ht="12.75">
      <c r="B20" t="s">
        <v>22</v>
      </c>
      <c r="C20" s="16">
        <v>0</v>
      </c>
      <c r="D20" s="20">
        <f>C19</f>
        <v>200</v>
      </c>
      <c r="E20" s="21">
        <v>5</v>
      </c>
      <c r="F20" s="18">
        <v>0</v>
      </c>
      <c r="G20" s="22">
        <f>E20*(1-(F20*100))</f>
        <v>5</v>
      </c>
      <c r="H20" s="23">
        <f>D20*G20</f>
        <v>1000</v>
      </c>
    </row>
    <row r="21" spans="2:8" ht="12.75">
      <c r="B21" t="s">
        <v>23</v>
      </c>
      <c r="C21" s="16">
        <v>800</v>
      </c>
      <c r="D21" s="16">
        <v>0</v>
      </c>
      <c r="E21" s="21">
        <f>B9</f>
        <v>45</v>
      </c>
      <c r="F21" s="18">
        <v>1</v>
      </c>
      <c r="G21" s="22">
        <f>E21*(1-(F21))</f>
        <v>0</v>
      </c>
      <c r="H21" s="23">
        <f>C21*G21</f>
        <v>0</v>
      </c>
    </row>
    <row r="22" spans="2:8" ht="12.75">
      <c r="B22" t="s">
        <v>24</v>
      </c>
      <c r="C22" s="16">
        <v>0</v>
      </c>
      <c r="D22" s="20">
        <f>C21</f>
        <v>800</v>
      </c>
      <c r="E22" s="21">
        <v>0</v>
      </c>
      <c r="F22" s="18">
        <v>1</v>
      </c>
      <c r="G22" s="22">
        <f>E22*(1-(F22))</f>
        <v>0</v>
      </c>
      <c r="H22" s="23">
        <f>C22*G22</f>
        <v>0</v>
      </c>
    </row>
    <row r="23" spans="2:8" ht="12.75">
      <c r="B23" t="s">
        <v>25</v>
      </c>
      <c r="C23" s="16">
        <v>20</v>
      </c>
      <c r="D23" s="16">
        <v>0</v>
      </c>
      <c r="E23" s="21">
        <f>B9</f>
        <v>45</v>
      </c>
      <c r="F23" s="18">
        <v>1</v>
      </c>
      <c r="G23" s="22">
        <f>E23*(1-(F23))</f>
        <v>0</v>
      </c>
      <c r="H23" s="23">
        <f>C23*G23</f>
        <v>0</v>
      </c>
    </row>
    <row r="24" spans="3:8" ht="12.75">
      <c r="C24" s="24">
        <f>SUM(C19:C23)</f>
        <v>1020</v>
      </c>
      <c r="D24" s="24">
        <f>SUM(D19:D22)</f>
        <v>1000</v>
      </c>
      <c r="F24" s="25" t="s">
        <v>26</v>
      </c>
      <c r="G24" s="25"/>
      <c r="H24" s="19">
        <f>SUM(H19:H23)</f>
        <v>10000</v>
      </c>
    </row>
    <row r="25" spans="3:8" ht="12.75">
      <c r="C25" s="26" t="s">
        <v>27</v>
      </c>
      <c r="D25" s="26" t="s">
        <v>28</v>
      </c>
      <c r="H25" s="26" t="s">
        <v>13</v>
      </c>
    </row>
    <row r="26" ht="12.75">
      <c r="H26" t="s">
        <v>13</v>
      </c>
    </row>
    <row r="27" spans="2:8" ht="12.75">
      <c r="B27" s="15" t="s">
        <v>29</v>
      </c>
      <c r="C27" t="s">
        <v>15</v>
      </c>
      <c r="D27" t="s">
        <v>16</v>
      </c>
      <c r="E27" t="s">
        <v>17</v>
      </c>
      <c r="F27" t="s">
        <v>18</v>
      </c>
      <c r="G27" t="s">
        <v>19</v>
      </c>
      <c r="H27" t="s">
        <v>20</v>
      </c>
    </row>
    <row r="28" spans="2:8" ht="12.75">
      <c r="B28" t="s">
        <v>30</v>
      </c>
      <c r="C28" s="16">
        <v>750</v>
      </c>
      <c r="D28" s="16">
        <v>0</v>
      </c>
      <c r="E28" s="17">
        <f>B9</f>
        <v>45</v>
      </c>
      <c r="F28" s="18">
        <v>0.55</v>
      </c>
      <c r="G28" s="19">
        <f>E28*(1-F28)</f>
        <v>20.249999999999996</v>
      </c>
      <c r="H28" s="19">
        <f>C28*G28</f>
        <v>15187.499999999998</v>
      </c>
    </row>
    <row r="29" spans="2:8" ht="12.75">
      <c r="B29" t="s">
        <v>31</v>
      </c>
      <c r="C29" s="16">
        <v>0</v>
      </c>
      <c r="D29" s="20">
        <f>C28</f>
        <v>750</v>
      </c>
      <c r="E29" s="21">
        <v>0</v>
      </c>
      <c r="F29" s="18">
        <v>0</v>
      </c>
      <c r="G29" s="22">
        <f>E29*(1-(F29*100))</f>
        <v>0</v>
      </c>
      <c r="H29" s="23">
        <f>D29*G29</f>
        <v>0</v>
      </c>
    </row>
    <row r="30" spans="2:8" ht="12.75">
      <c r="B30" t="s">
        <v>32</v>
      </c>
      <c r="C30" s="16">
        <v>250</v>
      </c>
      <c r="D30" s="16">
        <v>0</v>
      </c>
      <c r="E30" s="21">
        <f>B9</f>
        <v>45</v>
      </c>
      <c r="F30" s="18">
        <v>0.4</v>
      </c>
      <c r="G30" s="22">
        <f>E30*(1-(F30))</f>
        <v>27</v>
      </c>
      <c r="H30" s="23">
        <f>C30*G30</f>
        <v>6750</v>
      </c>
    </row>
    <row r="31" spans="2:8" ht="12.75">
      <c r="B31" t="s">
        <v>33</v>
      </c>
      <c r="C31" s="16">
        <v>0</v>
      </c>
      <c r="D31" s="20">
        <f>C30</f>
        <v>250</v>
      </c>
      <c r="E31" s="21">
        <v>0.5</v>
      </c>
      <c r="F31" s="18">
        <v>0</v>
      </c>
      <c r="G31" s="22">
        <f>E31*(1-(F31))</f>
        <v>0.5</v>
      </c>
      <c r="H31" s="23">
        <f>D31*E31</f>
        <v>125</v>
      </c>
    </row>
    <row r="32" spans="3:8" ht="12.75">
      <c r="C32" s="24">
        <f>SUM(C28:C31)</f>
        <v>1000</v>
      </c>
      <c r="D32" s="24">
        <f>SUM(D28:D31)</f>
        <v>1000</v>
      </c>
      <c r="H32" s="19">
        <f>SUM(H28:H31)</f>
        <v>22062.5</v>
      </c>
    </row>
    <row r="33" spans="3:8" ht="12.75">
      <c r="C33" s="26" t="s">
        <v>27</v>
      </c>
      <c r="D33" s="26" t="s">
        <v>28</v>
      </c>
      <c r="E33" s="27" t="s">
        <v>34</v>
      </c>
      <c r="F33" s="27"/>
      <c r="G33" s="27"/>
      <c r="H33" s="19">
        <f>-0.35*H32</f>
        <v>-7721.875000000001</v>
      </c>
    </row>
    <row r="34" spans="3:8" ht="12.75">
      <c r="C34" s="28"/>
      <c r="D34" s="28"/>
      <c r="E34" s="27" t="s">
        <v>35</v>
      </c>
      <c r="F34" s="27"/>
      <c r="G34" s="27"/>
      <c r="H34" s="19">
        <f>SUM(H32:H33)</f>
        <v>14340.625</v>
      </c>
    </row>
    <row r="35" spans="3:8" ht="12.75">
      <c r="C35" s="28"/>
      <c r="D35" s="28"/>
      <c r="E35" s="27" t="s">
        <v>36</v>
      </c>
      <c r="F35" s="27"/>
      <c r="G35" s="27"/>
      <c r="H35" s="19">
        <f>-0.2*H34</f>
        <v>-2868.125</v>
      </c>
    </row>
    <row r="36" spans="3:8" ht="12.75">
      <c r="C36" s="28"/>
      <c r="D36" s="28"/>
      <c r="E36" s="27" t="s">
        <v>37</v>
      </c>
      <c r="F36" s="27"/>
      <c r="G36" s="27"/>
      <c r="H36" s="19">
        <f>SUM(H34:H35)</f>
        <v>11472.5</v>
      </c>
    </row>
    <row r="38" spans="2:8" ht="12.75">
      <c r="B38" s="26" t="s">
        <v>38</v>
      </c>
      <c r="C38" s="20">
        <f>C24+C32</f>
        <v>2020</v>
      </c>
      <c r="D38" s="20">
        <f>D24+D32</f>
        <v>2000</v>
      </c>
      <c r="G38" s="26" t="s">
        <v>39</v>
      </c>
      <c r="H38" s="19">
        <f>H24+H36</f>
        <v>21472.5</v>
      </c>
    </row>
    <row r="39" spans="3:4" ht="12.75">
      <c r="C39" s="26" t="s">
        <v>40</v>
      </c>
      <c r="D39" s="26" t="s">
        <v>16</v>
      </c>
    </row>
    <row r="44" spans="1:8" ht="12.75">
      <c r="A44" s="7" t="s">
        <v>41</v>
      </c>
      <c r="B44" s="7"/>
      <c r="C44" s="7"/>
      <c r="D44" s="7"/>
      <c r="E44" s="7"/>
      <c r="F44" s="7"/>
      <c r="G44" s="7"/>
      <c r="H44" s="7"/>
    </row>
    <row r="46" ht="12.75">
      <c r="A46" s="15" t="s">
        <v>42</v>
      </c>
    </row>
    <row r="47" spans="1:5" ht="12.75">
      <c r="A47" s="15"/>
      <c r="B47" s="29" t="s">
        <v>43</v>
      </c>
      <c r="C47" s="29"/>
      <c r="D47" s="29"/>
      <c r="E47" s="19">
        <f>H38</f>
        <v>21472.5</v>
      </c>
    </row>
    <row r="48" spans="2:5" ht="12.75">
      <c r="B48" s="29" t="s">
        <v>44</v>
      </c>
      <c r="C48" s="29"/>
      <c r="D48" s="29"/>
      <c r="E48" s="30">
        <v>24000</v>
      </c>
    </row>
    <row r="49" spans="2:5" ht="12.75">
      <c r="B49" s="29" t="s">
        <v>45</v>
      </c>
      <c r="C49" s="29"/>
      <c r="D49" s="29"/>
      <c r="E49" s="23">
        <f>0.05*-E48</f>
        <v>-1200</v>
      </c>
    </row>
    <row r="50" spans="2:5" ht="12.75">
      <c r="B50" s="29" t="s">
        <v>46</v>
      </c>
      <c r="C50" s="29"/>
      <c r="D50" s="29"/>
      <c r="E50" s="31">
        <f>0.04*-E48</f>
        <v>-960</v>
      </c>
    </row>
    <row r="51" spans="2:5" ht="12.75">
      <c r="B51" s="32" t="s">
        <v>47</v>
      </c>
      <c r="C51" s="32"/>
      <c r="D51" s="32"/>
      <c r="E51" s="19">
        <f>SUM(E47:E50)</f>
        <v>43312.5</v>
      </c>
    </row>
    <row r="54" spans="1:5" ht="12.75">
      <c r="A54" s="15" t="s">
        <v>48</v>
      </c>
      <c r="C54" t="s">
        <v>49</v>
      </c>
      <c r="D54" t="s">
        <v>50</v>
      </c>
      <c r="E54" t="s">
        <v>51</v>
      </c>
    </row>
    <row r="55" spans="2:5" ht="12.75">
      <c r="B55" t="s">
        <v>52</v>
      </c>
      <c r="C55" s="24">
        <f>D24</f>
        <v>1000</v>
      </c>
      <c r="D55" s="23">
        <f>B12</f>
        <v>2.65</v>
      </c>
      <c r="E55" s="23">
        <f>C55*D55</f>
        <v>2650</v>
      </c>
    </row>
    <row r="56" spans="2:5" ht="12.75">
      <c r="B56" t="s">
        <v>53</v>
      </c>
      <c r="C56" s="24">
        <f>D24</f>
        <v>1000</v>
      </c>
      <c r="D56" s="22">
        <f>B13</f>
        <v>2</v>
      </c>
      <c r="E56" s="23">
        <f>C56*D56</f>
        <v>2000</v>
      </c>
    </row>
    <row r="57" spans="2:5" ht="12.75">
      <c r="B57" t="s">
        <v>54</v>
      </c>
      <c r="E57" s="23">
        <f>H24*0.04</f>
        <v>400</v>
      </c>
    </row>
    <row r="58" spans="2:5" ht="12.75">
      <c r="B58" s="32" t="s">
        <v>55</v>
      </c>
      <c r="C58" s="32"/>
      <c r="D58" s="32"/>
      <c r="E58" s="23">
        <f>SUM(E55:E57)</f>
        <v>5050</v>
      </c>
    </row>
    <row r="60" spans="2:5" ht="12.75">
      <c r="B60" s="32" t="s">
        <v>56</v>
      </c>
      <c r="C60" s="32"/>
      <c r="D60" s="32"/>
      <c r="E60" s="19">
        <f>E51-E58</f>
        <v>38262.5</v>
      </c>
    </row>
    <row r="62" ht="12.75">
      <c r="A62" s="15" t="s">
        <v>57</v>
      </c>
    </row>
    <row r="63" ht="12.75">
      <c r="A63" s="15"/>
    </row>
    <row r="64" spans="2:5" ht="12.75">
      <c r="B64" s="33" t="s">
        <v>58</v>
      </c>
      <c r="C64" s="33"/>
      <c r="D64" s="33"/>
      <c r="E64" s="33"/>
    </row>
    <row r="65" spans="2:5" ht="12.75">
      <c r="B65" s="8" t="s">
        <v>59</v>
      </c>
      <c r="C65" s="8"/>
      <c r="D65" s="30">
        <v>250</v>
      </c>
      <c r="E65" s="34" t="s">
        <v>13</v>
      </c>
    </row>
    <row r="66" spans="2:5" ht="12.75">
      <c r="B66" s="8" t="s">
        <v>60</v>
      </c>
      <c r="C66" s="8"/>
      <c r="D66" s="30">
        <v>50</v>
      </c>
      <c r="E66" s="34" t="s">
        <v>13</v>
      </c>
    </row>
    <row r="67" spans="2:5" ht="12.75">
      <c r="B67" s="8" t="s">
        <v>61</v>
      </c>
      <c r="C67" s="8"/>
      <c r="D67" s="30">
        <v>700</v>
      </c>
      <c r="E67" s="34" t="s">
        <v>13</v>
      </c>
    </row>
    <row r="68" spans="2:5" ht="12.75">
      <c r="B68" s="8" t="s">
        <v>62</v>
      </c>
      <c r="C68" s="8"/>
      <c r="D68" s="30">
        <v>1100</v>
      </c>
      <c r="E68" s="34" t="s">
        <v>13</v>
      </c>
    </row>
    <row r="69" spans="2:5" ht="12.75">
      <c r="B69" s="8" t="s">
        <v>63</v>
      </c>
      <c r="C69" s="8"/>
      <c r="D69" s="30">
        <v>120</v>
      </c>
      <c r="E69" s="34"/>
    </row>
    <row r="70" spans="2:5" ht="12.75">
      <c r="B70" s="8" t="s">
        <v>64</v>
      </c>
      <c r="C70" s="8"/>
      <c r="D70" s="30">
        <v>50</v>
      </c>
      <c r="E70" s="34" t="s">
        <v>13</v>
      </c>
    </row>
    <row r="71" spans="2:5" ht="12.75">
      <c r="B71" s="8" t="s">
        <v>65</v>
      </c>
      <c r="C71" s="8"/>
      <c r="D71" s="30">
        <v>50</v>
      </c>
      <c r="E71" s="34" t="s">
        <v>13</v>
      </c>
    </row>
    <row r="72" spans="2:5" ht="12.75">
      <c r="B72" s="25" t="s">
        <v>66</v>
      </c>
      <c r="C72" s="25"/>
      <c r="D72" s="34"/>
      <c r="E72" s="23">
        <f>SUM(D65:D71)</f>
        <v>2320</v>
      </c>
    </row>
    <row r="73" spans="2:5" ht="12.75">
      <c r="B73" s="25"/>
      <c r="C73" s="25"/>
      <c r="D73" s="34"/>
      <c r="E73" s="35"/>
    </row>
    <row r="74" spans="2:5" ht="12.75">
      <c r="B74" s="36" t="s">
        <v>67</v>
      </c>
      <c r="C74" t="s">
        <v>49</v>
      </c>
      <c r="D74" t="s">
        <v>50</v>
      </c>
      <c r="E74" t="s">
        <v>13</v>
      </c>
    </row>
    <row r="75" spans="2:5" ht="12.75">
      <c r="B75" s="37" t="s">
        <v>68</v>
      </c>
      <c r="C75" s="38">
        <f>B10</f>
        <v>2500</v>
      </c>
      <c r="D75" s="39">
        <f>B11</f>
        <v>12</v>
      </c>
      <c r="E75" s="23">
        <f>C75*D75</f>
        <v>30000</v>
      </c>
    </row>
    <row r="76" spans="2:5" ht="12.75">
      <c r="B76" s="37" t="s">
        <v>69</v>
      </c>
      <c r="C76" s="38">
        <v>1</v>
      </c>
      <c r="D76" s="39">
        <v>400</v>
      </c>
      <c r="E76" s="23">
        <f>C76*D76</f>
        <v>400</v>
      </c>
    </row>
    <row r="77" spans="2:5" ht="12.75">
      <c r="B77" s="25"/>
      <c r="C77" s="25"/>
      <c r="D77" s="34"/>
      <c r="E77" s="35"/>
    </row>
    <row r="78" spans="2:5" ht="12.75">
      <c r="B78" s="36" t="s">
        <v>70</v>
      </c>
      <c r="C78" s="25"/>
      <c r="D78" s="34"/>
      <c r="E78" s="35"/>
    </row>
    <row r="79" spans="2:5" ht="12.75">
      <c r="B79" s="40" t="s">
        <v>70</v>
      </c>
      <c r="C79" s="41">
        <v>1</v>
      </c>
      <c r="D79" s="42">
        <v>500</v>
      </c>
      <c r="E79" s="23">
        <f>C79*D79</f>
        <v>500</v>
      </c>
    </row>
    <row r="80" spans="2:5" ht="12.75">
      <c r="B80" s="40" t="s">
        <v>71</v>
      </c>
      <c r="C80" s="41">
        <v>12</v>
      </c>
      <c r="D80" s="42">
        <v>30</v>
      </c>
      <c r="E80" s="23">
        <f>C80*D80</f>
        <v>360</v>
      </c>
    </row>
    <row r="81" spans="4:5" ht="12.75">
      <c r="D81" s="34"/>
      <c r="E81" s="34"/>
    </row>
    <row r="82" spans="2:5" ht="12.75">
      <c r="B82" s="33" t="s">
        <v>72</v>
      </c>
      <c r="C82" s="33"/>
      <c r="D82" s="33"/>
      <c r="E82" s="33"/>
    </row>
    <row r="83" spans="2:5" ht="12.75">
      <c r="B83" s="8" t="s">
        <v>73</v>
      </c>
      <c r="C83" s="8"/>
      <c r="D83" s="30">
        <v>500</v>
      </c>
      <c r="E83" s="34"/>
    </row>
    <row r="84" spans="2:5" ht="12.75">
      <c r="B84" s="8" t="s">
        <v>74</v>
      </c>
      <c r="C84" s="8"/>
      <c r="D84" s="30">
        <v>125</v>
      </c>
      <c r="E84" s="34"/>
    </row>
    <row r="85" spans="2:5" ht="12.75">
      <c r="B85" s="8" t="s">
        <v>75</v>
      </c>
      <c r="C85" s="8"/>
      <c r="D85" s="30">
        <v>400</v>
      </c>
      <c r="E85" s="34"/>
    </row>
    <row r="86" spans="2:5" ht="12.75">
      <c r="B86" s="8" t="s">
        <v>76</v>
      </c>
      <c r="C86" s="8"/>
      <c r="D86" s="30">
        <v>200</v>
      </c>
      <c r="E86" s="34"/>
    </row>
    <row r="87" spans="2:5" ht="12.75">
      <c r="B87" s="25" t="s">
        <v>77</v>
      </c>
      <c r="C87" s="25"/>
      <c r="D87" s="34" t="s">
        <v>13</v>
      </c>
      <c r="E87" s="23">
        <f>SUM(D83:D86)</f>
        <v>1225</v>
      </c>
    </row>
    <row r="88" spans="4:5" ht="12.75">
      <c r="D88" s="34"/>
      <c r="E88" s="34"/>
    </row>
    <row r="89" spans="2:5" ht="12.75">
      <c r="B89" s="33" t="s">
        <v>78</v>
      </c>
      <c r="C89" s="33"/>
      <c r="D89" s="33"/>
      <c r="E89" s="33"/>
    </row>
    <row r="90" spans="2:7" ht="12.75">
      <c r="B90" s="8" t="s">
        <v>79</v>
      </c>
      <c r="C90" s="8"/>
      <c r="D90" s="30">
        <v>400</v>
      </c>
      <c r="E90" s="34"/>
      <c r="G90" s="43"/>
    </row>
    <row r="91" spans="2:5" ht="12.75">
      <c r="B91" s="8" t="s">
        <v>80</v>
      </c>
      <c r="C91" s="8"/>
      <c r="D91" s="30">
        <v>1000</v>
      </c>
      <c r="E91" s="34"/>
    </row>
    <row r="92" spans="2:5" ht="12.75">
      <c r="B92" s="8" t="s">
        <v>81</v>
      </c>
      <c r="C92" s="8"/>
      <c r="D92" s="30">
        <v>400</v>
      </c>
      <c r="E92" s="34"/>
    </row>
    <row r="93" spans="2:5" ht="12.75">
      <c r="B93" s="8" t="s">
        <v>74</v>
      </c>
      <c r="C93" s="8"/>
      <c r="D93" s="30">
        <v>250</v>
      </c>
      <c r="E93" s="34"/>
    </row>
    <row r="94" spans="2:5" ht="12.75">
      <c r="B94" s="25" t="s">
        <v>82</v>
      </c>
      <c r="C94" s="25"/>
      <c r="D94" s="34"/>
      <c r="E94" s="23">
        <f>SUM(D90:D93)</f>
        <v>2050</v>
      </c>
    </row>
    <row r="95" spans="4:5" ht="12.75">
      <c r="D95" s="34"/>
      <c r="E95" s="34"/>
    </row>
    <row r="96" spans="2:5" ht="12.75">
      <c r="B96" s="44" t="s">
        <v>83</v>
      </c>
      <c r="D96" s="34" t="s">
        <v>13</v>
      </c>
      <c r="E96" s="34"/>
    </row>
    <row r="97" spans="2:5" ht="12.75">
      <c r="B97" s="16" t="s">
        <v>84</v>
      </c>
      <c r="C97" s="16"/>
      <c r="D97" s="30">
        <v>1000</v>
      </c>
      <c r="E97" s="34"/>
    </row>
    <row r="98" spans="2:5" ht="12.75">
      <c r="B98" s="16" t="s">
        <v>85</v>
      </c>
      <c r="C98" s="16"/>
      <c r="D98" s="30">
        <v>200</v>
      </c>
      <c r="E98" s="34"/>
    </row>
    <row r="99" spans="2:5" ht="12.75">
      <c r="B99" s="16" t="s">
        <v>86</v>
      </c>
      <c r="C99" s="16"/>
      <c r="D99" s="30">
        <v>200</v>
      </c>
      <c r="E99" s="34"/>
    </row>
    <row r="100" spans="2:5" ht="12.75">
      <c r="B100" s="25" t="s">
        <v>87</v>
      </c>
      <c r="C100" s="25"/>
      <c r="D100" s="34"/>
      <c r="E100" s="23">
        <f>SUM(D97:D99)</f>
        <v>1400</v>
      </c>
    </row>
    <row r="101" spans="4:5" ht="12.75">
      <c r="D101" s="34"/>
      <c r="E101" s="34"/>
    </row>
    <row r="102" spans="2:5" ht="12.75">
      <c r="B102" s="32" t="s">
        <v>88</v>
      </c>
      <c r="C102" s="32"/>
      <c r="D102" s="32"/>
      <c r="E102" s="23">
        <f>SUM(E65:E100)</f>
        <v>38255</v>
      </c>
    </row>
    <row r="104" spans="2:5" ht="12.75">
      <c r="B104" s="32" t="s">
        <v>89</v>
      </c>
      <c r="C104" s="32"/>
      <c r="D104" s="32"/>
      <c r="E104" s="19">
        <f>E60-E102</f>
        <v>7.5</v>
      </c>
    </row>
    <row r="105" spans="2:5" ht="12.75">
      <c r="B105" s="32"/>
      <c r="C105" s="45"/>
      <c r="D105" s="45"/>
      <c r="E105" s="14"/>
    </row>
    <row r="106" spans="2:5" ht="12.75">
      <c r="B106" s="32"/>
      <c r="C106" s="45"/>
      <c r="D106" s="45"/>
      <c r="E106" s="14"/>
    </row>
  </sheetData>
  <sheetProtection selectLockedCells="1" selectUnlockedCells="1"/>
  <mergeCells count="43">
    <mergeCell ref="A1:H1"/>
    <mergeCell ref="A2:H2"/>
    <mergeCell ref="C3:F3"/>
    <mergeCell ref="C4:F4"/>
    <mergeCell ref="A6:H6"/>
    <mergeCell ref="A15:H15"/>
    <mergeCell ref="F24:G24"/>
    <mergeCell ref="E33:G33"/>
    <mergeCell ref="E34:G34"/>
    <mergeCell ref="E35:G35"/>
    <mergeCell ref="E36:G36"/>
    <mergeCell ref="A44:H44"/>
    <mergeCell ref="B47:D47"/>
    <mergeCell ref="B48:D48"/>
    <mergeCell ref="B49:D49"/>
    <mergeCell ref="B50:D50"/>
    <mergeCell ref="B51:D51"/>
    <mergeCell ref="B58:D58"/>
    <mergeCell ref="B60:D60"/>
    <mergeCell ref="B64:E64"/>
    <mergeCell ref="B65:C65"/>
    <mergeCell ref="B66:C66"/>
    <mergeCell ref="B67:C67"/>
    <mergeCell ref="B68:C68"/>
    <mergeCell ref="B69:C69"/>
    <mergeCell ref="B70:C70"/>
    <mergeCell ref="B71:C71"/>
    <mergeCell ref="B72:C72"/>
    <mergeCell ref="B82:E82"/>
    <mergeCell ref="B83:C83"/>
    <mergeCell ref="B84:C84"/>
    <mergeCell ref="B85:C85"/>
    <mergeCell ref="B86:C86"/>
    <mergeCell ref="B87:C87"/>
    <mergeCell ref="B89:E89"/>
    <mergeCell ref="B90:C90"/>
    <mergeCell ref="B91:C91"/>
    <mergeCell ref="B92:C92"/>
    <mergeCell ref="B93:C93"/>
    <mergeCell ref="B94:C94"/>
    <mergeCell ref="B100:C100"/>
    <mergeCell ref="B102:D102"/>
    <mergeCell ref="B104:D104"/>
  </mergeCells>
  <hyperlinks>
    <hyperlink ref="A2" r:id="rId1" display="Created by Don Leeper, Bookmobile, dleeper@bookmobile.com"/>
  </hyperlinks>
  <printOptions/>
  <pageMargins left="0.7875" right="0.7875" top="1.025" bottom="1.025" header="0.7875" footer="0.7875"/>
  <pageSetup firstPageNumber="1" useFirstPageNumber="1" horizontalDpi="300" verticalDpi="300" orientation="landscape" scale="87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Leeper</dc:creator>
  <cp:keywords/>
  <dc:description/>
  <cp:lastModifiedBy>Don Leeper</cp:lastModifiedBy>
  <cp:lastPrinted>2015-06-18T20:40:57Z</cp:lastPrinted>
  <dcterms:created xsi:type="dcterms:W3CDTF">2015-06-11T22:37:23Z</dcterms:created>
  <dcterms:modified xsi:type="dcterms:W3CDTF">2015-06-23T18:31:14Z</dcterms:modified>
  <cp:category/>
  <cp:version/>
  <cp:contentType/>
  <cp:contentStatus/>
  <cp:revision>68</cp:revision>
</cp:coreProperties>
</file>